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apr\Desktop\Франшиза\статья_10 вопросо про франшизу\"/>
    </mc:Choice>
  </mc:AlternateContent>
  <xr:revisionPtr revIDLastSave="0" documentId="13_ncr:1_{C53B9BCD-54E5-46C2-BD29-BB38B7AA7D7E}" xr6:coauthVersionLast="47" xr6:coauthVersionMax="47" xr10:uidLastSave="{00000000-0000-0000-0000-000000000000}"/>
  <bookViews>
    <workbookView xWindow="120" yWindow="90" windowWidth="22740" windowHeight="15555" xr2:uid="{00000000-000D-0000-FFFF-FFFF00000000}"/>
  </bookViews>
  <sheets>
    <sheet name="Отчет о прибылях и убытках" sheetId="1" r:id="rId1"/>
  </sheets>
  <definedNames>
    <definedName name="_xlnm.Print_Titles" localSheetId="0">'Отчет о прибылях и убытках'!$6:$6</definedName>
    <definedName name="ЧистаяПрибыль">'Отчет о прибылях и убытках'!$O$19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14" i="1"/>
  <c r="O15" i="1"/>
  <c r="O17" i="1"/>
  <c r="O8" i="1" l="1"/>
  <c r="D10" i="1"/>
  <c r="D11" i="1" s="1"/>
  <c r="D16" i="1" s="1"/>
  <c r="E10" i="1"/>
  <c r="E11" i="1" s="1"/>
  <c r="E16" i="1" s="1"/>
  <c r="F10" i="1"/>
  <c r="F11" i="1" s="1"/>
  <c r="F16" i="1" s="1"/>
  <c r="G10" i="1"/>
  <c r="G11" i="1" s="1"/>
  <c r="G16" i="1" s="1"/>
  <c r="H10" i="1"/>
  <c r="H11" i="1" s="1"/>
  <c r="H16" i="1" s="1"/>
  <c r="I10" i="1"/>
  <c r="I11" i="1" s="1"/>
  <c r="I16" i="1" s="1"/>
  <c r="J10" i="1"/>
  <c r="J11" i="1" s="1"/>
  <c r="J16" i="1" s="1"/>
  <c r="K10" i="1"/>
  <c r="K11" i="1" s="1"/>
  <c r="K16" i="1" s="1"/>
  <c r="L10" i="1"/>
  <c r="L11" i="1" s="1"/>
  <c r="L16" i="1" s="1"/>
  <c r="M10" i="1"/>
  <c r="M11" i="1" s="1"/>
  <c r="M16" i="1" s="1"/>
  <c r="N10" i="1"/>
  <c r="N11" i="1" s="1"/>
  <c r="N16" i="1" s="1"/>
  <c r="C10" i="1"/>
  <c r="C11" i="1" s="1"/>
  <c r="N7" i="1"/>
  <c r="K7" i="1"/>
  <c r="L7" i="1"/>
  <c r="M7" i="1"/>
  <c r="C16" i="1" l="1"/>
  <c r="O11" i="1"/>
  <c r="C13" i="1"/>
  <c r="K13" i="1"/>
  <c r="K18" i="1" s="1"/>
  <c r="K19" i="1" s="1"/>
  <c r="G13" i="1"/>
  <c r="G18" i="1" s="1"/>
  <c r="G19" i="1" s="1"/>
  <c r="N13" i="1"/>
  <c r="J13" i="1"/>
  <c r="J18" i="1" s="1"/>
  <c r="J19" i="1" s="1"/>
  <c r="F13" i="1"/>
  <c r="M13" i="1"/>
  <c r="I13" i="1"/>
  <c r="E13" i="1"/>
  <c r="E18" i="1" s="1"/>
  <c r="E19" i="1" s="1"/>
  <c r="L13" i="1"/>
  <c r="L18" i="1" s="1"/>
  <c r="L19" i="1" s="1"/>
  <c r="H13" i="1"/>
  <c r="D13" i="1"/>
  <c r="D18" i="1"/>
  <c r="D19" i="1" s="1"/>
  <c r="O16" i="1"/>
  <c r="O10" i="1"/>
  <c r="C18" i="1" l="1"/>
  <c r="C19" i="1" s="1"/>
  <c r="C20" i="1" s="1"/>
  <c r="D20" i="1" s="1"/>
  <c r="E20" i="1" s="1"/>
  <c r="M18" i="1"/>
  <c r="M19" i="1" s="1"/>
  <c r="O13" i="1"/>
  <c r="H18" i="1"/>
  <c r="H19" i="1" s="1"/>
  <c r="I18" i="1"/>
  <c r="I19" i="1" s="1"/>
  <c r="F18" i="1"/>
  <c r="F19" i="1" s="1"/>
  <c r="N18" i="1"/>
  <c r="N19" i="1" s="1"/>
  <c r="F20" i="1" l="1"/>
  <c r="G20" i="1" s="1"/>
  <c r="H20" i="1" s="1"/>
  <c r="I20" i="1" s="1"/>
  <c r="J20" i="1" s="1"/>
  <c r="K20" i="1" s="1"/>
  <c r="L20" i="1" s="1"/>
  <c r="M20" i="1" s="1"/>
  <c r="N20" i="1" s="1"/>
  <c r="O18" i="1"/>
  <c r="O19" i="1" l="1"/>
  <c r="L3" i="1" s="1"/>
</calcChain>
</file>

<file path=xl/sharedStrings.xml><?xml version="1.0" encoding="utf-8"?>
<sst xmlns="http://schemas.openxmlformats.org/spreadsheetml/2006/main" count="34" uniqueCount="34">
  <si>
    <t>Чистая прибыль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</si>
  <si>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</si>
  <si>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</si>
  <si>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</si>
  <si>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</si>
  <si>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</si>
  <si>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</si>
  <si>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</si>
  <si>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</si>
  <si>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</si>
  <si>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</si>
  <si>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</si>
  <si>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</si>
  <si>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Доходы</t>
  </si>
  <si>
    <t>Выручка</t>
  </si>
  <si>
    <t>Количество проданых туров</t>
  </si>
  <si>
    <t>Средняя цена туры</t>
  </si>
  <si>
    <t>Прибыль</t>
  </si>
  <si>
    <t>Расходы</t>
  </si>
  <si>
    <t xml:space="preserve">Операционные расходы (аренда, коммунальные, эквайринг, прочие) </t>
  </si>
  <si>
    <t>Итого расходы</t>
  </si>
  <si>
    <t>СУММА             ЗА 12 МЕСЯЦЕВ</t>
  </si>
  <si>
    <t>Продвижение и реклама</t>
  </si>
  <si>
    <t>ЧИСТАЯ ПРИБЫЛЬ ЗА ГОД</t>
  </si>
  <si>
    <t>info@sletat.ru
8 (495) 137-53-39
www.promo.sletat.ru/business</t>
  </si>
  <si>
    <t>Прочие расходы</t>
  </si>
  <si>
    <t>ФОТ</t>
  </si>
  <si>
    <t xml:space="preserve">Калькулятор расчетов страховых взносов </t>
  </si>
  <si>
    <t>https://www.nalog.gov.ru/rn77/service/ops/</t>
  </si>
  <si>
    <t xml:space="preserve">Финансовый план по открытию </t>
  </si>
  <si>
    <t>Налоги и страховые взносы</t>
  </si>
  <si>
    <t xml:space="preserve">Возврат инвестиций </t>
  </si>
  <si>
    <r>
      <t>нового турагентства Слетать.ру</t>
    </r>
    <r>
      <rPr>
        <sz val="8"/>
        <color theme="0"/>
        <rFont val="Segoe UI"/>
        <family val="2"/>
        <charset val="204"/>
        <scheme val="minor"/>
      </rPr>
      <t xml:space="preserve">
</t>
    </r>
  </si>
  <si>
    <t>*результаты турагентства в Москве, помещение в аренде со входом с улицы, инвестиции 587 000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</si>
</sst>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#,##0\ &quot;₽&quot;;\-#,##0\ &quot;₽&quot;"/>
    <numFmt numFmtId="44" formatCode="_-* #,##0.00\ &quot;₽&quot;_-;\-* #,##0.00\ &quot;₽&quot;_-;_-* &quot;-&quot;??\ &quot;₽&quot;_-;_-@_-"/>
    <numFmt numFmtId="164" formatCode="_ * #,##0_ ;_ * \-#,##0_ ;_ * &quot;-&quot;_ ;_ @_ "/>
    <numFmt numFmtId="165" formatCode="#,##0\ &quot;₽&quot;"/>
  </numFmts>
  <fonts count="25" x14ac:knownFonts="1">
    <font>
      <sz val="11"/>
      <color theme="2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theme="0"/>
      <name val="Segoe UI"/>
      <family val="2"/>
      <scheme val="minor"/>
    </font>
    <font>
      <sz val="11"/>
      <color theme="2"/>
      <name val="Segoe UI"/>
      <family val="2"/>
      <scheme val="minor"/>
    </font>
    <font>
      <sz val="20"/>
      <color theme="0"/>
      <name val="Segoe UI"/>
      <family val="2"/>
      <scheme val="minor"/>
    </font>
    <font>
      <sz val="12"/>
      <color theme="0"/>
      <name val="Segoe UI"/>
      <family val="2"/>
      <scheme val="minor"/>
    </font>
    <font>
      <sz val="48"/>
      <color theme="0"/>
      <name val="Cambria"/>
      <family val="2"/>
      <scheme val="major"/>
    </font>
    <font>
      <sz val="11"/>
      <color theme="2" tint="-0.749961851863155"/>
      <name val="Segoe UI"/>
      <family val="2"/>
      <scheme val="minor"/>
    </font>
    <font>
      <b/>
      <sz val="11"/>
      <color theme="3"/>
      <name val="Segoe UI"/>
      <family val="2"/>
      <scheme val="minor"/>
    </font>
    <font>
      <b/>
      <sz val="11"/>
      <color theme="3"/>
      <name val="Cambria"/>
      <family val="1"/>
      <scheme val="major"/>
    </font>
    <font>
      <sz val="11"/>
      <color theme="3"/>
      <name val="Segoe UI"/>
      <family val="2"/>
      <scheme val="minor"/>
    </font>
    <font>
      <sz val="11"/>
      <color theme="1" tint="0.34998626667073579"/>
      <name val="Segoe UI"/>
      <family val="2"/>
      <scheme val="minor"/>
    </font>
    <font>
      <sz val="11"/>
      <name val="Segoe UI"/>
      <family val="2"/>
      <scheme val="minor"/>
    </font>
    <font>
      <b/>
      <sz val="11"/>
      <color theme="0"/>
      <name val="Segoe UI"/>
      <family val="2"/>
      <charset val="204"/>
      <scheme val="minor"/>
    </font>
    <font>
      <sz val="11"/>
      <color theme="0"/>
      <name val="Segoe UI"/>
      <family val="2"/>
      <charset val="204"/>
      <scheme val="minor"/>
    </font>
    <font>
      <sz val="28"/>
      <color theme="0"/>
      <name val="Cambria"/>
      <family val="2"/>
      <scheme val="major"/>
    </font>
    <font>
      <sz val="28"/>
      <color theme="3"/>
      <name val="Segoe UI"/>
      <family val="2"/>
      <scheme val="minor"/>
    </font>
    <font>
      <b/>
      <sz val="10"/>
      <color theme="0"/>
      <name val="Segoe UI"/>
      <family val="2"/>
      <scheme val="minor"/>
    </font>
    <font>
      <sz val="10"/>
      <color theme="0"/>
      <name val="Segoe UI"/>
      <family val="2"/>
      <scheme val="minor"/>
    </font>
    <font>
      <u/>
      <sz val="11"/>
      <color theme="10"/>
      <name val="Segoe UI"/>
      <family val="2"/>
      <scheme val="minor"/>
    </font>
    <font>
      <sz val="14"/>
      <color theme="0"/>
      <name val="Segoe UI"/>
      <family val="2"/>
      <charset val="204"/>
      <scheme val="minor"/>
    </font>
    <font>
      <b/>
      <sz val="11"/>
      <color theme="2"/>
      <name val="Segoe UI"/>
      <family val="2"/>
      <charset val="204"/>
      <scheme val="minor"/>
    </font>
    <font>
      <sz val="10"/>
      <color theme="0"/>
      <name val="Segoe UI"/>
      <family val="2"/>
      <charset val="204"/>
      <scheme val="minor"/>
    </font>
    <font>
      <sz val="8"/>
      <color theme="0"/>
      <name val="Segoe U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3"/>
        <bgColor theme="3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2" borderId="0">
      <alignment vertical="center" wrapText="1"/>
    </xf>
    <xf numFmtId="44" fontId="1" fillId="0" borderId="0" applyFill="0" applyBorder="0" applyAlignment="0" applyProtection="0"/>
    <xf numFmtId="0" fontId="7" fillId="2" borderId="0" applyNumberFormat="0" applyBorder="0" applyAlignment="0" applyProtection="0"/>
    <xf numFmtId="0" fontId="5" fillId="2" borderId="0" applyNumberFormat="0" applyAlignment="0" applyProtection="0"/>
    <xf numFmtId="0" fontId="4" fillId="2" borderId="0" applyNumberFormat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164" fontId="13" fillId="0" borderId="0" applyFill="0" applyBorder="0" applyAlignment="0" applyProtection="0"/>
    <xf numFmtId="5" fontId="13" fillId="0" borderId="0" applyFont="0" applyFill="0" applyBorder="0" applyAlignment="0" applyProtection="0"/>
    <xf numFmtId="9" fontId="4" fillId="0" borderId="0" applyFill="0" applyBorder="0" applyAlignment="0" applyProtection="0"/>
    <xf numFmtId="0" fontId="8" fillId="4" borderId="2" applyNumberFormat="0" applyAlignment="0" applyProtection="0"/>
    <xf numFmtId="0" fontId="20" fillId="2" borderId="0" applyNumberFormat="0" applyFill="0" applyBorder="0" applyAlignment="0" applyProtection="0">
      <alignment vertical="center" wrapText="1"/>
    </xf>
  </cellStyleXfs>
  <cellXfs count="35">
    <xf numFmtId="0" fontId="0" fillId="2" borderId="0" xfId="0">
      <alignment vertical="center" wrapText="1"/>
    </xf>
    <xf numFmtId="0" fontId="3" fillId="2" borderId="0" xfId="0" applyFont="1" applyFill="1">
      <alignment vertical="center" wrapText="1"/>
    </xf>
    <xf numFmtId="0" fontId="3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 indent="1"/>
    </xf>
    <xf numFmtId="0" fontId="0" fillId="2" borderId="0" xfId="0" applyFont="1">
      <alignment vertical="center" wrapText="1"/>
    </xf>
    <xf numFmtId="0" fontId="12" fillId="2" borderId="0" xfId="0" applyFont="1" applyFill="1" applyAlignment="1">
      <alignment horizontal="center" wrapText="1"/>
    </xf>
    <xf numFmtId="0" fontId="0" fillId="2" borderId="0" xfId="0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5" borderId="0" xfId="0" applyFont="1" applyFill="1" applyBorder="1" applyAlignment="1">
      <alignment horizontal="right" vertical="center" wrapText="1"/>
    </xf>
    <xf numFmtId="0" fontId="14" fillId="5" borderId="0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wrapText="1"/>
    </xf>
    <xf numFmtId="5" fontId="2" fillId="2" borderId="0" xfId="8" applyFont="1" applyFill="1" applyAlignment="1">
      <alignment horizontal="center" vertical="center" wrapText="1"/>
    </xf>
    <xf numFmtId="0" fontId="18" fillId="2" borderId="0" xfId="8" applyNumberFormat="1" applyFont="1" applyFill="1" applyAlignment="1">
      <alignment horizontal="center" vertical="center" wrapText="1"/>
    </xf>
    <xf numFmtId="5" fontId="18" fillId="2" borderId="0" xfId="8" applyFont="1" applyFill="1" applyAlignment="1">
      <alignment horizontal="center" vertical="center" wrapText="1"/>
    </xf>
    <xf numFmtId="5" fontId="3" fillId="2" borderId="0" xfId="8" applyFont="1" applyFill="1" applyBorder="1" applyAlignment="1">
      <alignment horizontal="center" vertical="center"/>
    </xf>
    <xf numFmtId="5" fontId="2" fillId="2" borderId="0" xfId="8" applyFont="1" applyFill="1" applyBorder="1" applyAlignment="1">
      <alignment horizontal="center" vertical="center"/>
    </xf>
    <xf numFmtId="5" fontId="2" fillId="2" borderId="0" xfId="8" applyFont="1" applyFill="1" applyAlignment="1">
      <alignment horizontal="right" vertical="center" wrapText="1"/>
    </xf>
    <xf numFmtId="0" fontId="2" fillId="2" borderId="0" xfId="8" applyNumberFormat="1" applyFont="1" applyFill="1" applyBorder="1" applyAlignment="1">
      <alignment horizontal="right" vertical="center"/>
    </xf>
    <xf numFmtId="5" fontId="2" fillId="2" borderId="0" xfId="8" applyFont="1" applyFill="1" applyBorder="1" applyAlignment="1">
      <alignment horizontal="right" vertical="center"/>
    </xf>
    <xf numFmtId="5" fontId="15" fillId="2" borderId="0" xfId="8" applyFont="1" applyFill="1" applyAlignment="1">
      <alignment horizontal="center" vertical="center" wrapText="1"/>
    </xf>
    <xf numFmtId="5" fontId="10" fillId="3" borderId="0" xfId="8" applyFont="1" applyFill="1" applyBorder="1" applyAlignment="1">
      <alignment horizontal="center" vertical="center"/>
    </xf>
    <xf numFmtId="5" fontId="10" fillId="3" borderId="0" xfId="8" applyFont="1" applyFill="1" applyBorder="1" applyAlignment="1">
      <alignment horizontal="right" vertical="center"/>
    </xf>
    <xf numFmtId="0" fontId="16" fillId="2" borderId="0" xfId="2" applyFont="1" applyAlignment="1">
      <alignment vertical="center"/>
    </xf>
    <xf numFmtId="0" fontId="11" fillId="3" borderId="0" xfId="0" applyFont="1" applyFill="1" applyBorder="1" applyAlignment="1">
      <alignment horizontal="right" indent="1"/>
    </xf>
    <xf numFmtId="165" fontId="17" fillId="3" borderId="0" xfId="0" applyNumberFormat="1" applyFont="1" applyFill="1" applyBorder="1" applyAlignment="1">
      <alignment horizontal="right" vertical="center" indent="1"/>
    </xf>
    <xf numFmtId="0" fontId="5" fillId="2" borderId="0" xfId="3" applyAlignment="1">
      <alignment horizontal="center" vertical="top"/>
    </xf>
    <xf numFmtId="0" fontId="19" fillId="5" borderId="0" xfId="0" applyFont="1" applyFill="1" applyAlignment="1">
      <alignment horizontal="right" vertical="center" wrapText="1"/>
    </xf>
    <xf numFmtId="0" fontId="20" fillId="2" borderId="0" xfId="11" applyAlignment="1">
      <alignment vertical="center"/>
    </xf>
    <xf numFmtId="0" fontId="21" fillId="2" borderId="0" xfId="0" applyFont="1" applyFill="1" applyBorder="1" applyAlignment="1">
      <alignment horizontal="center" vertical="top" wrapText="1"/>
    </xf>
    <xf numFmtId="0" fontId="14" fillId="5" borderId="0" xfId="0" applyFont="1" applyFill="1" applyAlignment="1">
      <alignment horizontal="right" vertical="center" wrapText="1"/>
    </xf>
    <xf numFmtId="5" fontId="22" fillId="2" borderId="0" xfId="0" applyNumberFormat="1" applyFont="1">
      <alignment vertical="center" wrapText="1"/>
    </xf>
    <xf numFmtId="0" fontId="5" fillId="2" borderId="0" xfId="3" applyAlignment="1">
      <alignment horizontal="center" vertical="top" wrapText="1"/>
    </xf>
    <xf numFmtId="0" fontId="5" fillId="2" borderId="0" xfId="3" applyAlignment="1">
      <alignment horizontal="center" vertical="top"/>
    </xf>
    <xf numFmtId="0" fontId="23" fillId="2" borderId="0" xfId="3" applyFont="1" applyAlignment="1">
      <alignment horizontal="center" vertical="center"/>
    </xf>
  </cellXfs>
  <cellStyles count="12">
    <cellStyle name="Гиперссылка" xfId="11" builtinId="8"/>
    <cellStyle name="Денежный" xfId="1" builtinId="4" customBuiltin="1"/>
    <cellStyle name="Денежный [0]" xfId="8" builtinId="7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Название" xfId="2" builtinId="15" customBuiltin="1"/>
    <cellStyle name="Обычный" xfId="0" builtinId="0" customBuiltin="1"/>
    <cellStyle name="Примечание" xfId="10" builtinId="10" customBuiltin="1"/>
    <cellStyle name="Процентный" xfId="9" builtinId="5" customBuiltin="1"/>
    <cellStyle name="Финансовый [0]" xfId="7" builtinId="6" customBuiltin="1"/>
  </cellStyles>
  <dxfs count="14"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3"/>
      </font>
      <fill>
        <patternFill>
          <bgColor theme="0"/>
        </patternFill>
      </fill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</dxfs>
  <tableStyles count="2" defaultTableStyle="Прибыль и убытки" defaultPivotStyle="PivotStyleLight16">
    <tableStyle name="Расходы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ColumnStripe" dxfId="8"/>
      <tableStyleElement type="secondColumnStripe" dxfId="7"/>
    </tableStyle>
    <tableStyle name="Прибыль и убытки" pivot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253588492461902E-2"/>
          <c:y val="9.9308419780860732E-2"/>
          <c:w val="0.76973366334145654"/>
          <c:h val="0.7484731075282256"/>
        </c:manualLayout>
      </c:layout>
      <c:lineChart>
        <c:grouping val="standard"/>
        <c:varyColors val="0"/>
        <c:ser>
          <c:idx val="2"/>
          <c:order val="0"/>
          <c:tx>
            <c:strRef>
              <c:f>'Отчет о прибылях и убытках'!$B$11</c:f>
              <c:strCache>
                <c:ptCount val="1"/>
                <c:pt idx="0">
                  <c:v>Прибыль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'Отчет о прибылях и убытках'!$C$11:$N$11</c:f>
              <c:numCache>
                <c:formatCode>"₽"#,##0_);\("₽"#,##0\)</c:formatCode>
                <c:ptCount val="12"/>
                <c:pt idx="0">
                  <c:v>89596.5</c:v>
                </c:pt>
                <c:pt idx="1">
                  <c:v>118887.29999999999</c:v>
                </c:pt>
                <c:pt idx="2">
                  <c:v>170766.96</c:v>
                </c:pt>
                <c:pt idx="3">
                  <c:v>151107.6</c:v>
                </c:pt>
                <c:pt idx="4">
                  <c:v>186276.09</c:v>
                </c:pt>
                <c:pt idx="5">
                  <c:v>314653.5</c:v>
                </c:pt>
                <c:pt idx="6">
                  <c:v>465790.70999999996</c:v>
                </c:pt>
                <c:pt idx="7">
                  <c:v>486391.5</c:v>
                </c:pt>
                <c:pt idx="8">
                  <c:v>358623.72</c:v>
                </c:pt>
                <c:pt idx="9">
                  <c:v>184944.375</c:v>
                </c:pt>
                <c:pt idx="10">
                  <c:v>111134.94</c:v>
                </c:pt>
                <c:pt idx="11">
                  <c:v>111508.73999999999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E-4240-8AE0-B287E8C4DC1C}"/>
            </c:ext>
          </c:extLst>
        </c:ser>
        <c:ser>
          <c:idx val="0"/>
          <c:order val="1"/>
          <c:tx>
            <c:strRef>
              <c:f>'Отчет о прибылях и убытках'!$B$18</c:f>
              <c:strCache>
                <c:ptCount val="1"/>
                <c:pt idx="0">
                  <c:v>Итого расходы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'Отчет о прибылях и убытках'!$C$18:$N$18</c:f>
              <c:numCache>
                <c:formatCode>"₽"#,##0_);\("₽"#,##0\)</c:formatCode>
                <c:ptCount val="12"/>
                <c:pt idx="0">
                  <c:v>122254.74</c:v>
                </c:pt>
                <c:pt idx="1">
                  <c:v>137799.42799999999</c:v>
                </c:pt>
                <c:pt idx="2">
                  <c:v>156476.10559999998</c:v>
                </c:pt>
                <c:pt idx="3">
                  <c:v>149398.736</c:v>
                </c:pt>
                <c:pt idx="4">
                  <c:v>162059.39239999998</c:v>
                </c:pt>
                <c:pt idx="5">
                  <c:v>208275.26</c:v>
                </c:pt>
                <c:pt idx="6">
                  <c:v>257684.6556</c:v>
                </c:pt>
                <c:pt idx="7">
                  <c:v>265100.93999999994</c:v>
                </c:pt>
                <c:pt idx="8">
                  <c:v>224104.5392</c:v>
                </c:pt>
                <c:pt idx="9">
                  <c:v>161579.97500000001</c:v>
                </c:pt>
                <c:pt idx="10">
                  <c:v>135008.5784</c:v>
                </c:pt>
                <c:pt idx="11">
                  <c:v>130143.1464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1E-4240-8AE0-B287E8C4D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34336"/>
        <c:axId val="280434728"/>
      </c:lineChart>
      <c:catAx>
        <c:axId val="28043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80434728"/>
        <c:crosses val="autoZero"/>
        <c:auto val="1"/>
        <c:lblAlgn val="ctr"/>
        <c:lblOffset val="100"/>
        <c:noMultiLvlLbl val="0"/>
      </c:catAx>
      <c:valAx>
        <c:axId val="280434728"/>
        <c:scaling>
          <c:orientation val="minMax"/>
        </c:scaling>
        <c:delete val="1"/>
        <c:axPos val="l"/>
        <c:numFmt formatCode="&quot;₽&quot;#,##0_);\(&quot;₽&quot;#,##0\)" sourceLinked="1"/>
        <c:majorTickMark val="out"/>
        <c:minorTickMark val="none"/>
        <c:tickLblPos val="nextTo"/>
        <c:crossAx val="280434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5709285444534322"/>
          <c:y val="0.12393117526975794"/>
          <c:w val="0.12954488290235611"/>
          <c:h val="0.433515810523684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2"/>
          </a:solidFill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4</xdr:row>
      <xdr:rowOff>85725</xdr:rowOff>
    </xdr:from>
    <xdr:to>
      <xdr:col>14</xdr:col>
      <xdr:colOff>1143000</xdr:colOff>
      <xdr:row>5</xdr:row>
      <xdr:rowOff>419101</xdr:rowOff>
    </xdr:to>
    <xdr:graphicFrame macro="">
      <xdr:nvGraphicFramePr>
        <xdr:cNvPr id="3" name="График 2" descr="График валовой прибыли и общих операционных расходов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132425</xdr:colOff>
      <xdr:row>1</xdr:row>
      <xdr:rowOff>1</xdr:rowOff>
    </xdr:from>
    <xdr:to>
      <xdr:col>2</xdr:col>
      <xdr:colOff>14753</xdr:colOff>
      <xdr:row>2</xdr:row>
      <xdr:rowOff>485775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89F740D-73E6-4408-81E8-20FB356FD7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1173" b="6485"/>
        <a:stretch/>
      </xdr:blipFill>
      <xdr:spPr>
        <a:xfrm>
          <a:off x="132425" y="133351"/>
          <a:ext cx="2758878" cy="86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74CADA"/>
      </a:accent1>
      <a:accent2>
        <a:srgbClr val="92CC46"/>
      </a:accent2>
      <a:accent3>
        <a:srgbClr val="F1603D"/>
      </a:accent3>
      <a:accent4>
        <a:srgbClr val="8F919E"/>
      </a:accent4>
      <a:accent5>
        <a:srgbClr val="8D77FB"/>
      </a:accent5>
      <a:accent6>
        <a:srgbClr val="5B7799"/>
      </a:accent6>
      <a:hlink>
        <a:srgbClr val="0563C1"/>
      </a:hlink>
      <a:folHlink>
        <a:srgbClr val="954F72"/>
      </a:folHlink>
    </a:clrScheme>
    <a:fontScheme name="Profit and Loss">
      <a:majorFont>
        <a:latin typeface="Cambria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alog.gov.ru/rn77/service/op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P22"/>
  <sheetViews>
    <sheetView showGridLines="0" tabSelected="1" zoomScale="85" zoomScaleNormal="85" workbookViewId="0">
      <selection activeCell="W5" sqref="W5"/>
    </sheetView>
  </sheetViews>
  <sheetFormatPr defaultRowHeight="30" customHeight="1" x14ac:dyDescent="0.3"/>
  <cols>
    <col min="1" max="1" width="1.875" customWidth="1"/>
    <col min="2" max="2" width="35.875" customWidth="1"/>
    <col min="3" max="3" width="11.125" customWidth="1"/>
    <col min="4" max="14" width="10" customWidth="1"/>
    <col min="15" max="15" width="16.5" customWidth="1"/>
    <col min="16" max="16" width="2.625" customWidth="1"/>
  </cols>
  <sheetData>
    <row r="1" spans="1:16" ht="10.5" customHeight="1" x14ac:dyDescent="0.3"/>
    <row r="2" spans="1:16" s="5" customFormat="1" ht="30" customHeight="1" x14ac:dyDescent="0.3">
      <c r="A2" s="1"/>
      <c r="B2" s="23"/>
      <c r="C2" s="26" t="s">
        <v>29</v>
      </c>
      <c r="D2" s="26"/>
      <c r="E2" s="26"/>
      <c r="F2" s="26"/>
      <c r="G2" s="26"/>
      <c r="H2" s="26"/>
      <c r="I2" s="26"/>
      <c r="J2" s="26"/>
      <c r="K2" s="26"/>
      <c r="L2" s="24" t="s">
        <v>23</v>
      </c>
      <c r="M2" s="24"/>
      <c r="N2" s="24"/>
      <c r="O2" s="24"/>
    </row>
    <row r="3" spans="1:16" ht="39" customHeight="1" x14ac:dyDescent="0.3">
      <c r="A3" s="1"/>
      <c r="B3" s="23"/>
      <c r="C3" s="32" t="s">
        <v>32</v>
      </c>
      <c r="D3" s="26"/>
      <c r="E3" s="26"/>
      <c r="F3" s="26"/>
      <c r="G3" s="26"/>
      <c r="H3" s="26"/>
      <c r="I3" s="26"/>
      <c r="J3" s="26"/>
      <c r="K3" s="26"/>
      <c r="L3" s="25">
        <f>ЧистаяПрибыль</f>
        <v>639796.4383999994</v>
      </c>
      <c r="M3" s="25"/>
      <c r="N3" s="25"/>
      <c r="O3" s="25"/>
    </row>
    <row r="4" spans="1:16" ht="18.75" customHeight="1" x14ac:dyDescent="0.3">
      <c r="A4" s="1"/>
      <c r="B4" s="23"/>
      <c r="C4" s="34" t="s">
        <v>33</v>
      </c>
      <c r="D4" s="34"/>
      <c r="E4" s="34"/>
      <c r="F4" s="34"/>
      <c r="G4" s="34"/>
      <c r="H4" s="34"/>
      <c r="I4" s="34"/>
      <c r="J4" s="34"/>
      <c r="K4" s="34"/>
      <c r="L4" s="33"/>
      <c r="M4" s="33"/>
      <c r="N4" s="33"/>
      <c r="O4" s="33"/>
      <c r="P4" s="33"/>
    </row>
    <row r="5" spans="1:16" ht="86.25" customHeight="1" x14ac:dyDescent="0.3">
      <c r="A5" s="1"/>
      <c r="B5" s="29" t="s">
        <v>24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s="7" customFormat="1" ht="69" customHeight="1" thickBot="1" x14ac:dyDescent="0.35">
      <c r="A6" s="2"/>
      <c r="B6" s="6"/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  <c r="K6" s="11" t="s">
        <v>9</v>
      </c>
      <c r="L6" s="11" t="s">
        <v>10</v>
      </c>
      <c r="M6" s="11" t="s">
        <v>11</v>
      </c>
      <c r="N6" s="11" t="s">
        <v>12</v>
      </c>
      <c r="O6" s="8" t="s">
        <v>21</v>
      </c>
    </row>
    <row r="7" spans="1:16" ht="30" customHeight="1" x14ac:dyDescent="0.3">
      <c r="A7" s="1"/>
      <c r="B7" s="3" t="s">
        <v>13</v>
      </c>
      <c r="C7" s="12"/>
      <c r="D7" s="12"/>
      <c r="E7" s="12"/>
      <c r="F7" s="12"/>
      <c r="G7" s="12"/>
      <c r="H7" s="12"/>
      <c r="I7" s="12"/>
      <c r="J7" s="12"/>
      <c r="K7" s="12" t="str">
        <f>IFERROR(#REF!-#REF!,"")</f>
        <v/>
      </c>
      <c r="L7" s="12" t="str">
        <f>IFERROR(#REF!-#REF!,"")</f>
        <v/>
      </c>
      <c r="M7" s="12" t="str">
        <f>IFERROR(#REF!-#REF!,"")</f>
        <v/>
      </c>
      <c r="N7" s="12" t="str">
        <f>IFERROR(#REF!-#REF!,"")</f>
        <v/>
      </c>
      <c r="O7" s="17"/>
    </row>
    <row r="8" spans="1:16" ht="30" customHeight="1" x14ac:dyDescent="0.3">
      <c r="A8" s="1"/>
      <c r="B8" s="9" t="s">
        <v>15</v>
      </c>
      <c r="C8" s="13">
        <v>10</v>
      </c>
      <c r="D8" s="13">
        <v>12</v>
      </c>
      <c r="E8" s="13">
        <v>16</v>
      </c>
      <c r="F8" s="13">
        <v>16</v>
      </c>
      <c r="G8" s="13">
        <v>22</v>
      </c>
      <c r="H8" s="13">
        <v>30</v>
      </c>
      <c r="I8" s="13">
        <v>46</v>
      </c>
      <c r="J8" s="13">
        <v>50</v>
      </c>
      <c r="K8" s="13">
        <v>39</v>
      </c>
      <c r="L8" s="13">
        <v>25</v>
      </c>
      <c r="M8" s="13">
        <v>14</v>
      </c>
      <c r="N8" s="13">
        <v>12</v>
      </c>
      <c r="O8" s="18">
        <f>SUM(C8:N8)</f>
        <v>292</v>
      </c>
    </row>
    <row r="9" spans="1:16" ht="30" customHeight="1" x14ac:dyDescent="0.3">
      <c r="A9" s="1"/>
      <c r="B9" s="9" t="s">
        <v>16</v>
      </c>
      <c r="C9" s="14">
        <v>85330</v>
      </c>
      <c r="D9" s="14">
        <v>94355</v>
      </c>
      <c r="E9" s="14">
        <v>101647</v>
      </c>
      <c r="F9" s="14">
        <v>89945</v>
      </c>
      <c r="G9" s="14">
        <v>80639</v>
      </c>
      <c r="H9" s="14">
        <v>99890</v>
      </c>
      <c r="I9" s="14">
        <v>96437</v>
      </c>
      <c r="J9" s="14">
        <v>92646</v>
      </c>
      <c r="K9" s="14">
        <v>87576</v>
      </c>
      <c r="L9" s="14">
        <v>70455</v>
      </c>
      <c r="M9" s="14">
        <v>75602</v>
      </c>
      <c r="N9" s="14">
        <v>88499</v>
      </c>
      <c r="O9" s="19">
        <f>SUM(C9:N9)</f>
        <v>1063021</v>
      </c>
    </row>
    <row r="10" spans="1:16" ht="30" customHeight="1" x14ac:dyDescent="0.3">
      <c r="A10" s="1"/>
      <c r="B10" s="9" t="s">
        <v>14</v>
      </c>
      <c r="C10" s="14">
        <f>C9*C8</f>
        <v>853300</v>
      </c>
      <c r="D10" s="14">
        <f t="shared" ref="D10:N10" si="0">D9*D8</f>
        <v>1132260</v>
      </c>
      <c r="E10" s="14">
        <f t="shared" si="0"/>
        <v>1626352</v>
      </c>
      <c r="F10" s="14">
        <f t="shared" si="0"/>
        <v>1439120</v>
      </c>
      <c r="G10" s="14">
        <f t="shared" si="0"/>
        <v>1774058</v>
      </c>
      <c r="H10" s="14">
        <f t="shared" si="0"/>
        <v>2996700</v>
      </c>
      <c r="I10" s="14">
        <f t="shared" si="0"/>
        <v>4436102</v>
      </c>
      <c r="J10" s="14">
        <f t="shared" si="0"/>
        <v>4632300</v>
      </c>
      <c r="K10" s="14">
        <f t="shared" si="0"/>
        <v>3415464</v>
      </c>
      <c r="L10" s="14">
        <f t="shared" si="0"/>
        <v>1761375</v>
      </c>
      <c r="M10" s="14">
        <f t="shared" si="0"/>
        <v>1058428</v>
      </c>
      <c r="N10" s="14">
        <f t="shared" si="0"/>
        <v>1061988</v>
      </c>
      <c r="O10" s="19">
        <f t="shared" ref="O10:O16" si="1">SUM(C10:N10)</f>
        <v>26187447</v>
      </c>
    </row>
    <row r="11" spans="1:16" ht="30" customHeight="1" x14ac:dyDescent="0.3">
      <c r="A11" s="1"/>
      <c r="B11" s="10" t="s">
        <v>17</v>
      </c>
      <c r="C11" s="12">
        <f>C10*0.105</f>
        <v>89596.5</v>
      </c>
      <c r="D11" s="12">
        <f t="shared" ref="D11:N11" si="2">D10*0.105</f>
        <v>118887.29999999999</v>
      </c>
      <c r="E11" s="12">
        <f t="shared" si="2"/>
        <v>170766.96</v>
      </c>
      <c r="F11" s="12">
        <f t="shared" si="2"/>
        <v>151107.6</v>
      </c>
      <c r="G11" s="12">
        <f t="shared" si="2"/>
        <v>186276.09</v>
      </c>
      <c r="H11" s="12">
        <f t="shared" si="2"/>
        <v>314653.5</v>
      </c>
      <c r="I11" s="12">
        <f t="shared" si="2"/>
        <v>465790.70999999996</v>
      </c>
      <c r="J11" s="12">
        <f t="shared" si="2"/>
        <v>486391.5</v>
      </c>
      <c r="K11" s="12">
        <f t="shared" si="2"/>
        <v>358623.72</v>
      </c>
      <c r="L11" s="12">
        <f t="shared" si="2"/>
        <v>184944.375</v>
      </c>
      <c r="M11" s="12">
        <f t="shared" si="2"/>
        <v>111134.94</v>
      </c>
      <c r="N11" s="12">
        <f t="shared" si="2"/>
        <v>111508.73999999999</v>
      </c>
      <c r="O11" s="19">
        <f>SUM(C11:N11)</f>
        <v>2749681.9349999996</v>
      </c>
    </row>
    <row r="12" spans="1:16" ht="30" customHeight="1" x14ac:dyDescent="0.3">
      <c r="A12" s="1"/>
      <c r="B12" s="3" t="s">
        <v>18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7"/>
    </row>
    <row r="13" spans="1:16" ht="30" customHeight="1" x14ac:dyDescent="0.3">
      <c r="A13" s="1"/>
      <c r="B13" s="9" t="s">
        <v>30</v>
      </c>
      <c r="C13" s="20">
        <f>C11*0.06</f>
        <v>5375.79</v>
      </c>
      <c r="D13" s="20">
        <f t="shared" ref="D13:M13" si="3">D11*0.06</f>
        <v>7133.2379999999994</v>
      </c>
      <c r="E13" s="20">
        <f t="shared" si="3"/>
        <v>10246.017599999999</v>
      </c>
      <c r="F13" s="20">
        <f t="shared" si="3"/>
        <v>9066.4560000000001</v>
      </c>
      <c r="G13" s="20">
        <f t="shared" si="3"/>
        <v>11176.565399999999</v>
      </c>
      <c r="H13" s="20">
        <f t="shared" si="3"/>
        <v>18879.21</v>
      </c>
      <c r="I13" s="20">
        <f t="shared" si="3"/>
        <v>27947.442599999998</v>
      </c>
      <c r="J13" s="20">
        <f t="shared" si="3"/>
        <v>29183.489999999998</v>
      </c>
      <c r="K13" s="20">
        <f t="shared" si="3"/>
        <v>21517.423199999997</v>
      </c>
      <c r="L13" s="20">
        <f t="shared" si="3"/>
        <v>11096.6625</v>
      </c>
      <c r="M13" s="20">
        <f t="shared" si="3"/>
        <v>6668.0963999999994</v>
      </c>
      <c r="N13" s="20">
        <f>N11*0.06</f>
        <v>6690.5243999999993</v>
      </c>
      <c r="O13" s="19">
        <f t="shared" si="1"/>
        <v>164980.9161</v>
      </c>
    </row>
    <row r="14" spans="1:16" ht="30" customHeight="1" x14ac:dyDescent="0.3">
      <c r="A14" s="1"/>
      <c r="B14" s="9" t="s">
        <v>19</v>
      </c>
      <c r="C14" s="15">
        <v>60000</v>
      </c>
      <c r="D14" s="15">
        <v>60000</v>
      </c>
      <c r="E14" s="15">
        <v>60000</v>
      </c>
      <c r="F14" s="15">
        <v>60000</v>
      </c>
      <c r="G14" s="15">
        <v>60000</v>
      </c>
      <c r="H14" s="15">
        <v>60000</v>
      </c>
      <c r="I14" s="15">
        <v>60000</v>
      </c>
      <c r="J14" s="15">
        <v>60000</v>
      </c>
      <c r="K14" s="15">
        <v>60000</v>
      </c>
      <c r="L14" s="15">
        <v>60000</v>
      </c>
      <c r="M14" s="15">
        <v>60000</v>
      </c>
      <c r="N14" s="15">
        <v>60000</v>
      </c>
      <c r="O14" s="19">
        <f t="shared" si="1"/>
        <v>720000</v>
      </c>
    </row>
    <row r="15" spans="1:16" ht="30" customHeight="1" x14ac:dyDescent="0.3">
      <c r="A15" s="1"/>
      <c r="B15" s="9" t="s">
        <v>22</v>
      </c>
      <c r="C15" s="15">
        <v>20000</v>
      </c>
      <c r="D15" s="15">
        <v>25000</v>
      </c>
      <c r="E15" s="15">
        <v>25000</v>
      </c>
      <c r="F15" s="15">
        <v>25000</v>
      </c>
      <c r="G15" s="15">
        <v>25000</v>
      </c>
      <c r="H15" s="15">
        <v>25000</v>
      </c>
      <c r="I15" s="15">
        <v>20000</v>
      </c>
      <c r="J15" s="15">
        <v>20000</v>
      </c>
      <c r="K15" s="15">
        <v>25000</v>
      </c>
      <c r="L15" s="15">
        <v>25000</v>
      </c>
      <c r="M15" s="15">
        <v>25000</v>
      </c>
      <c r="N15" s="15">
        <v>20000</v>
      </c>
      <c r="O15" s="19">
        <f t="shared" si="1"/>
        <v>280000</v>
      </c>
    </row>
    <row r="16" spans="1:16" ht="30" customHeight="1" x14ac:dyDescent="0.3">
      <c r="A16" s="1"/>
      <c r="B16" s="9" t="s">
        <v>26</v>
      </c>
      <c r="C16" s="15">
        <f>C11*0.3</f>
        <v>26878.95</v>
      </c>
      <c r="D16" s="15">
        <f t="shared" ref="D16:N16" si="4">D11*0.3</f>
        <v>35666.189999999995</v>
      </c>
      <c r="E16" s="15">
        <f t="shared" si="4"/>
        <v>51230.087999999996</v>
      </c>
      <c r="F16" s="15">
        <f t="shared" si="4"/>
        <v>45332.28</v>
      </c>
      <c r="G16" s="15">
        <f t="shared" si="4"/>
        <v>55882.826999999997</v>
      </c>
      <c r="H16" s="15">
        <f t="shared" si="4"/>
        <v>94396.05</v>
      </c>
      <c r="I16" s="15">
        <f t="shared" si="4"/>
        <v>139737.21299999999</v>
      </c>
      <c r="J16" s="15">
        <f t="shared" si="4"/>
        <v>145917.44999999998</v>
      </c>
      <c r="K16" s="15">
        <f t="shared" si="4"/>
        <v>107587.11599999999</v>
      </c>
      <c r="L16" s="15">
        <f t="shared" si="4"/>
        <v>55483.3125</v>
      </c>
      <c r="M16" s="15">
        <f t="shared" si="4"/>
        <v>33340.481999999996</v>
      </c>
      <c r="N16" s="15">
        <f t="shared" si="4"/>
        <v>33452.621999999996</v>
      </c>
      <c r="O16" s="19">
        <f t="shared" si="1"/>
        <v>824904.58049999992</v>
      </c>
    </row>
    <row r="17" spans="1:15" ht="30" customHeight="1" x14ac:dyDescent="0.3">
      <c r="A17" s="1"/>
      <c r="B17" s="9" t="s">
        <v>25</v>
      </c>
      <c r="C17" s="15">
        <v>10000</v>
      </c>
      <c r="D17" s="15">
        <v>10000</v>
      </c>
      <c r="E17" s="15">
        <v>10000</v>
      </c>
      <c r="F17" s="15">
        <v>10000</v>
      </c>
      <c r="G17" s="15">
        <v>10000</v>
      </c>
      <c r="H17" s="15">
        <v>10000</v>
      </c>
      <c r="I17" s="15">
        <v>10000</v>
      </c>
      <c r="J17" s="15">
        <v>10000</v>
      </c>
      <c r="K17" s="15">
        <v>10000</v>
      </c>
      <c r="L17" s="15">
        <v>10000</v>
      </c>
      <c r="M17" s="15">
        <v>10000</v>
      </c>
      <c r="N17" s="15">
        <v>10000</v>
      </c>
      <c r="O17" s="19">
        <f>SUM(C17:N17)</f>
        <v>120000</v>
      </c>
    </row>
    <row r="18" spans="1:15" ht="30" customHeight="1" x14ac:dyDescent="0.3">
      <c r="A18" s="1"/>
      <c r="B18" s="10" t="s">
        <v>20</v>
      </c>
      <c r="C18" s="16">
        <f>SUM(C13:C17)</f>
        <v>122254.74</v>
      </c>
      <c r="D18" s="16">
        <f>SUM(D13:D17)</f>
        <v>137799.42799999999</v>
      </c>
      <c r="E18" s="16">
        <f>SUM(E13:E17)</f>
        <v>156476.10559999998</v>
      </c>
      <c r="F18" s="16">
        <f>SUM(F13:F17)</f>
        <v>149398.736</v>
      </c>
      <c r="G18" s="16">
        <f>SUM(G13:G17)</f>
        <v>162059.39239999998</v>
      </c>
      <c r="H18" s="16">
        <f>SUM(H13:H17)</f>
        <v>208275.26</v>
      </c>
      <c r="I18" s="16">
        <f>SUM(I13:I17)</f>
        <v>257684.6556</v>
      </c>
      <c r="J18" s="16">
        <f>SUM(J13:J17)</f>
        <v>265100.93999999994</v>
      </c>
      <c r="K18" s="16">
        <f>SUM(K13:K17)</f>
        <v>224104.5392</v>
      </c>
      <c r="L18" s="16">
        <f>SUM(L13:L17)</f>
        <v>161579.97500000001</v>
      </c>
      <c r="M18" s="16">
        <f>SUM(M13:M17)</f>
        <v>135008.5784</v>
      </c>
      <c r="N18" s="16">
        <f>SUM(N13:N17)</f>
        <v>130143.1464</v>
      </c>
      <c r="O18" s="19">
        <f>SUM(C18:N18)</f>
        <v>2109885.4966000002</v>
      </c>
    </row>
    <row r="19" spans="1:15" ht="30" customHeight="1" x14ac:dyDescent="0.3">
      <c r="A19" s="1"/>
      <c r="B19" s="4" t="s">
        <v>0</v>
      </c>
      <c r="C19" s="21">
        <f>IFERROR(C11-C18,"")</f>
        <v>-32658.240000000005</v>
      </c>
      <c r="D19" s="21">
        <f t="shared" ref="D19:N19" si="5">IFERROR(D11-D18,"")</f>
        <v>-18912.127999999997</v>
      </c>
      <c r="E19" s="21">
        <f t="shared" si="5"/>
        <v>14290.854400000011</v>
      </c>
      <c r="F19" s="21">
        <f t="shared" si="5"/>
        <v>1708.8640000000014</v>
      </c>
      <c r="G19" s="21">
        <f t="shared" si="5"/>
        <v>24216.697600000014</v>
      </c>
      <c r="H19" s="21">
        <f t="shared" si="5"/>
        <v>106378.23999999999</v>
      </c>
      <c r="I19" s="21">
        <f t="shared" si="5"/>
        <v>208106.05439999996</v>
      </c>
      <c r="J19" s="21">
        <f t="shared" si="5"/>
        <v>221290.56000000006</v>
      </c>
      <c r="K19" s="21">
        <f t="shared" si="5"/>
        <v>134519.18079999997</v>
      </c>
      <c r="L19" s="21">
        <f t="shared" si="5"/>
        <v>23364.399999999994</v>
      </c>
      <c r="M19" s="21">
        <f t="shared" si="5"/>
        <v>-23873.638399999996</v>
      </c>
      <c r="N19" s="21">
        <f t="shared" si="5"/>
        <v>-18634.406400000007</v>
      </c>
      <c r="O19" s="22">
        <f>IFERROR(O11-O18,"")</f>
        <v>639796.4383999994</v>
      </c>
    </row>
    <row r="20" spans="1:15" ht="25.5" customHeight="1" x14ac:dyDescent="0.3">
      <c r="B20" s="30" t="s">
        <v>31</v>
      </c>
      <c r="C20" s="31">
        <f>-587000+C19</f>
        <v>-619658.23999999999</v>
      </c>
      <c r="D20" s="31">
        <f>C20+D19</f>
        <v>-638570.36800000002</v>
      </c>
      <c r="E20" s="31">
        <f t="shared" ref="E20:N20" si="6">D20+E19</f>
        <v>-624279.51359999995</v>
      </c>
      <c r="F20" s="31">
        <f t="shared" si="6"/>
        <v>-622570.64959999989</v>
      </c>
      <c r="G20" s="31">
        <f t="shared" si="6"/>
        <v>-598353.95199999982</v>
      </c>
      <c r="H20" s="31">
        <f t="shared" si="6"/>
        <v>-491975.71199999982</v>
      </c>
      <c r="I20" s="31">
        <f t="shared" si="6"/>
        <v>-283869.65759999986</v>
      </c>
      <c r="J20" s="31">
        <f t="shared" si="6"/>
        <v>-62579.097599999805</v>
      </c>
      <c r="K20" s="31">
        <f t="shared" si="6"/>
        <v>71940.083200000168</v>
      </c>
      <c r="L20" s="31">
        <f t="shared" si="6"/>
        <v>95304.483200000162</v>
      </c>
      <c r="M20" s="31">
        <f t="shared" si="6"/>
        <v>71430.844800000166</v>
      </c>
      <c r="N20" s="31">
        <f t="shared" si="6"/>
        <v>52796.438400000159</v>
      </c>
    </row>
    <row r="21" spans="1:15" ht="16.5" x14ac:dyDescent="0.3">
      <c r="B21" s="9"/>
      <c r="C21" s="15"/>
    </row>
    <row r="22" spans="1:15" ht="30" customHeight="1" x14ac:dyDescent="0.3">
      <c r="B22" s="27" t="s">
        <v>27</v>
      </c>
      <c r="C22" s="28" t="s">
        <v>28</v>
      </c>
    </row>
  </sheetData>
  <dataConsolidate/>
  <mergeCells count="5">
    <mergeCell ref="C4:K4"/>
    <mergeCell ref="C2:K2"/>
    <mergeCell ref="L2:O2"/>
    <mergeCell ref="L3:O3"/>
    <mergeCell ref="C3:K3"/>
  </mergeCells>
  <dataValidations xWindow="289" yWindow="599" count="9">
    <dataValidation allowBlank="1" showInputMessage="1" showErrorMessage="1" prompt="Создайте отчет о финансовых результатах на этом листе. Введите год в ячейке B1 и название компании в ячейке C2. Чистая прибыль автоматически рассчитывается в ячейке L2. В ячейке B3 представлен график." sqref="A2" xr:uid="{00000000-0002-0000-0000-000000000000}"/>
    <dataValidation allowBlank="1" showInputMessage="1" showErrorMessage="1" prompt="Чистая прибыль автоматически рассчитывается в ячейке ниже." sqref="L2:O2" xr:uid="{00000000-0002-0000-0000-000002000000}"/>
    <dataValidation allowBlank="1" showInputMessage="1" showErrorMessage="1" prompt="Прибыль от операций автоматически рассчитывается в ячейках справа. Введите процентный доход, рассматриваемый как убытки, в ячейках C6–O6." sqref="B7 B11" xr:uid="{00000000-0002-0000-0000-000003000000}"/>
    <dataValidation allowBlank="1" showInputMessage="1" showErrorMessage="1" prompt="Прибыль до налогообложения автоматически рассчитывается в ячейках справа. Введите расходы по налогу на прибыль в ячейках C8–O8." sqref="B12:B13 B16:B17" xr:uid="{00000000-0002-0000-0000-000005000000}"/>
    <dataValidation allowBlank="1" showInputMessage="1" showErrorMessage="1" prompt="Чистая прибыль автоматически рассчитывается в ячейках справа." sqref="B19" xr:uid="{00000000-0002-0000-0000-000007000000}"/>
    <dataValidation allowBlank="1" showInputMessage="1" showErrorMessage="1" prompt="Введите год в этой ячейке." sqref="B2" xr:uid="{00000000-0002-0000-0000-000008000000}"/>
    <dataValidation allowBlank="1" showInputMessage="1" showErrorMessage="1" prompt="Чистая прибыль автоматически рассчитывается в этой ячейке. Введите сведения о доходах и операционных расходах в соответствующих таблицах." sqref="L3:O3" xr:uid="{00000000-0002-0000-0000-000009000000}"/>
    <dataValidation allowBlank="1" showInputMessage="1" showErrorMessage="1" prompt="Введите в этой ячейке название компании. Чистая прибыль автоматически рассчитывается в ячейке справа." sqref="L4:P4 C4 C2:I3 J2:K3" xr:uid="{00000000-0002-0000-0000-00000A000000}"/>
    <dataValidation allowBlank="1" showInputMessage="1" showErrorMessage="1" prompt="Введите процентный доход, рассматриваемый как убытки, в ячейках справа. Прибыль до налогообложения автоматически рассчитывается в ячейках C7–O7." sqref="B14:B17 B21" xr:uid="{00000000-0002-0000-0000-000004000000}"/>
  </dataValidations>
  <hyperlinks>
    <hyperlink ref="C22" r:id="rId1" xr:uid="{3CEB5C88-63D8-4BAC-974E-897200F17C7C}"/>
  </hyperlinks>
  <printOptions horizontalCentered="1"/>
  <pageMargins left="0.25" right="0.25" top="0.75" bottom="0.75" header="0.3" footer="0.3"/>
  <pageSetup paperSize="9" scale="75" fitToHeight="0" orientation="landscape" r:id="rId2"/>
  <headerFooter differentFirst="1">
    <oddFooter>&amp;C&amp;K03+000Page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о прибылях и убытках</vt:lpstr>
      <vt:lpstr>'Отчет о прибылях и убытках'!Заголовки_для_печати</vt:lpstr>
      <vt:lpstr>ЧистаяПрибыль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Мария Прокопьева</cp:lastModifiedBy>
  <cp:lastPrinted>2021-08-18T13:12:07Z</cp:lastPrinted>
  <dcterms:created xsi:type="dcterms:W3CDTF">2018-02-27T04:33:55Z</dcterms:created>
  <dcterms:modified xsi:type="dcterms:W3CDTF">2021-08-18T13:14:26Z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2018-02-27T04:33:58.1250501Z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